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.docs.live.net/982b692e6786f730/_Slater Strategy Group/MGFA - Myasthenia Gravis Foundation of America/AANEM/"/>
    </mc:Choice>
  </mc:AlternateContent>
  <xr:revisionPtr revIDLastSave="0" documentId="8_{492FCB25-1AD4-4DD9-AF5A-6CAEE2E63487}" xr6:coauthVersionLast="47" xr6:coauthVersionMax="47" xr10:uidLastSave="{00000000-0000-0000-0000-000000000000}"/>
  <bookViews>
    <workbookView xWindow="22932" yWindow="-108" windowWidth="23256" windowHeight="12456" firstSheet="1" activeTab="1" xr2:uid="{00000000-000D-0000-FFFF-FFFF00000000}"/>
  </bookViews>
  <sheets>
    <sheet name="Executive Dashboard" sheetId="1" state="hidden" r:id="rId1"/>
    <sheet name="MGFA 2026 Session Program" sheetId="9" r:id="rId2"/>
    <sheet name="RAID Register" sheetId="12" state="hidden" r:id="rId3"/>
    <sheet name="Lessons Learned" sheetId="16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K11" i="1"/>
  <c r="B11" i="1"/>
  <c r="K10" i="1"/>
  <c r="B10" i="1"/>
  <c r="K9" i="1"/>
  <c r="B9" i="1"/>
  <c r="K5" i="1"/>
  <c r="I5" i="1"/>
  <c r="G5" i="1"/>
  <c r="E5" i="1"/>
  <c r="C5" i="1"/>
  <c r="A5" i="1"/>
</calcChain>
</file>

<file path=xl/sharedStrings.xml><?xml version="1.0" encoding="utf-8"?>
<sst xmlns="http://schemas.openxmlformats.org/spreadsheetml/2006/main" count="340" uniqueCount="214">
  <si>
    <t>MGFA Scientific Session Command Center</t>
  </si>
  <si>
    <t>Executive dashboard for abstract review, program build, presenter operations, logistics, risk, and onsite readiness.</t>
  </si>
  <si>
    <t>Total PM Tasks</t>
  </si>
  <si>
    <t>Complete</t>
  </si>
  <si>
    <t>In Progress</t>
  </si>
  <si>
    <t>Blocked</t>
  </si>
  <si>
    <t>Red Items</t>
  </si>
  <si>
    <t>Milestones</t>
  </si>
  <si>
    <t>Operational Readiness</t>
  </si>
  <si>
    <t>Key Milestones</t>
  </si>
  <si>
    <t>RAG Mix</t>
  </si>
  <si>
    <t>Review Completion</t>
  </si>
  <si>
    <t>Milestone</t>
  </si>
  <si>
    <t>Due</t>
  </si>
  <si>
    <t>Owner</t>
  </si>
  <si>
    <t>Status</t>
  </si>
  <si>
    <t>RAG</t>
  </si>
  <si>
    <t>Green</t>
  </si>
  <si>
    <t>Program Readiness</t>
  </si>
  <si>
    <t>Reviewer scores due</t>
  </si>
  <si>
    <t>2026-05-20</t>
  </si>
  <si>
    <t>Reviewers / MJ</t>
  </si>
  <si>
    <t>Red</t>
  </si>
  <si>
    <t>Amber</t>
  </si>
  <si>
    <t>Presenter Readiness</t>
  </si>
  <si>
    <t>AANEM Excel report</t>
  </si>
  <si>
    <t>2026-05-25</t>
  </si>
  <si>
    <t>AANEM / Julie</t>
  </si>
  <si>
    <t>Not Started</t>
  </si>
  <si>
    <t>Poster Readiness</t>
  </si>
  <si>
    <t>Abstract decisions + edited abstracts to AANEM</t>
  </si>
  <si>
    <t>2026-06-15</t>
  </si>
  <si>
    <t>MJ</t>
  </si>
  <si>
    <t>Logistics Readiness</t>
  </si>
  <si>
    <t>Final program to Tracy/AANEM</t>
  </si>
  <si>
    <t>2026-07-01</t>
  </si>
  <si>
    <t>Poster logistics packet</t>
  </si>
  <si>
    <t>2026-07-15</t>
  </si>
  <si>
    <t>Onsite space preview</t>
  </si>
  <si>
    <t>2026-09-28</t>
  </si>
  <si>
    <t>MJ / Tracy / AVFX</t>
  </si>
  <si>
    <t>Executive Watchlist</t>
  </si>
  <si>
    <t>Scientific Session + Poster Session</t>
  </si>
  <si>
    <t>2026-09-29</t>
  </si>
  <si>
    <t>MJ / MGFA</t>
  </si>
  <si>
    <t>• Reviewer closeout is the immediate critical path.</t>
  </si>
  <si>
    <t>• Author change requests must be audited before June 15; AANEM may need manual updates.</t>
  </si>
  <si>
    <t>• All official presenter communications should come from MGFA.</t>
  </si>
  <si>
    <t>• Oral presenters should also have posters as a backup.</t>
  </si>
  <si>
    <t>• Poster install opens Monday Sept 28 after 6 PM; removal required Tuesday Sept 29 by 4 PM to avoid fees.</t>
  </si>
  <si>
    <r>
      <rPr>
        <b/>
        <sz val="11"/>
        <color theme="0"/>
        <rFont val="Calibri"/>
        <family val="2"/>
      </rPr>
      <t xml:space="preserve">Event Name: </t>
    </r>
    <r>
      <rPr>
        <sz val="11"/>
        <color theme="0"/>
        <rFont val="Calibri"/>
        <family val="2"/>
      </rPr>
      <t>Myasthenia Gravis Foundation of America (MGFA) Scientific Session at AANEM 2026</t>
    </r>
  </si>
  <si>
    <r>
      <rPr>
        <b/>
        <sz val="11"/>
        <color theme="0"/>
        <rFont val="Calibri"/>
        <family val="2"/>
      </rPr>
      <t xml:space="preserve">MGFA Oral Presentations: </t>
    </r>
    <r>
      <rPr>
        <sz val="11"/>
        <color theme="0"/>
        <rFont val="Calibri"/>
        <family val="2"/>
      </rPr>
      <t>Tuesday, September 29, 2026: 8:00am - 2:30pm EDT</t>
    </r>
  </si>
  <si>
    <r>
      <rPr>
        <b/>
        <sz val="11"/>
        <color rgb="FFFFFFFF"/>
        <rFont val="Calibri"/>
      </rPr>
      <t>MGFA Poster Session:</t>
    </r>
    <r>
      <rPr>
        <sz val="11"/>
        <color rgb="FFFFFFFF"/>
        <rFont val="Calibri"/>
      </rPr>
      <t xml:space="preserve"> Tuesday, September 29, 2026: 7:30am - 3:30pm; Presenters at posters: 2:30pm - 3:30pm EDT</t>
    </r>
  </si>
  <si>
    <t>Start Time</t>
  </si>
  <si>
    <t>End Time</t>
  </si>
  <si>
    <t>Title</t>
  </si>
  <si>
    <t>Speaker</t>
  </si>
  <si>
    <t>WELCOME AND KEYNOTE ADDRESS</t>
  </si>
  <si>
    <t>Welcome Remarks</t>
  </si>
  <si>
    <t>Samantha Masterson, MGFA President and CEO</t>
  </si>
  <si>
    <t>Introduction of Keynote Speaker</t>
  </si>
  <si>
    <t>Kelly G. Gwathmey, MD</t>
  </si>
  <si>
    <t>Keynote Address</t>
  </si>
  <si>
    <t>Sarah Hoffmann, MD, MSc</t>
  </si>
  <si>
    <t>Q&amp;A</t>
  </si>
  <si>
    <t>Moderator: Kelly G. Gwathmey, MD</t>
  </si>
  <si>
    <t>SESSION A</t>
  </si>
  <si>
    <t>Biomarkers, Basic Science, and Diagnostics</t>
  </si>
  <si>
    <t>Introduction</t>
  </si>
  <si>
    <t>Richard J. Nowak, MD, MS</t>
  </si>
  <si>
    <t>Average Volume-Assured Pressure Support (AVAPS) in Monitoring Respiratory Muscle Weakness in Myasthenia Gravis</t>
  </si>
  <si>
    <t>Elizabeth Madole and Alex Fay, MD, PhD</t>
  </si>
  <si>
    <t>Revisiting the Neuromuscular Junction in Acetylcholine Receptor Antibody-Positive Myasthenia Gravis: A Multimodal Study of Human Endplate Pathology</t>
  </si>
  <si>
    <t>iPSC-derived Neuromuscular Junction Organoids Recapitulate Presynaptic Dysfunction in Lambert-Eaton Myasthenic Syndrome</t>
  </si>
  <si>
    <t>Caleb Aguayo, PhD Candidate</t>
  </si>
  <si>
    <t>Complement C5 Inhibition Preserves the Neuromuscular Junction in Myasthenia Gravis: An Integrated Morphology and In Vivo Nerve-Evoked Muscle Function Biomarker Platform in Rodent Models</t>
  </si>
  <si>
    <t>Chris Ward, PhD</t>
  </si>
  <si>
    <t>Moderator: Richard J. Nowak, MD, MS</t>
  </si>
  <si>
    <t>Coffee Break</t>
  </si>
  <si>
    <t>SESSION B</t>
  </si>
  <si>
    <t>Therapeutics and Clinical Trials</t>
  </si>
  <si>
    <t>Tuan Vu, MD and Neelam Goyal, MD</t>
  </si>
  <si>
    <t>Psychometric Evaluation of the Myasthenia Gravis Impairment Index Patient Reported Outcome Ocular Score in Ocular Myasthenia Gravis: Results From a Phase 3 Clinical Trial in Ocular Myasthenia Gravis</t>
  </si>
  <si>
    <t>Jeff Guptill, MD, MHS, MA</t>
  </si>
  <si>
    <t>Efgartigimod in Acetylcholine Receptor Antibody Negative Generalized Myasthenia Gravis: Efficacy and Safety Results From ADAPT SERON</t>
  </si>
  <si>
    <t>James F. Howard, Jr., MD, FAAN</t>
  </si>
  <si>
    <t>Primary Analysis of Phase 2 of KYSA-6, an Open-Label, Single-Arm, Multicenter Study of Miv-cel (KYV-101), a Fully Human CD19 Chimeric Antigen Receptor T-Cell Therapy in Generalized Myasthenia Gravis</t>
  </si>
  <si>
    <t>Srikanth Muppidi, MD</t>
  </si>
  <si>
    <t>Comparison of Cemdisiran vs Placebo on Hospitalization Rate in the Phase 3 Double-Blind NIMBLE Trial</t>
  </si>
  <si>
    <t>Ali Habib, MD</t>
  </si>
  <si>
    <t>Telitacicept for Generalized Myasthenia Gravis: Depth of Response Across 48 Weeks in a Phase 3 Study Conducted in China</t>
  </si>
  <si>
    <t>Slow Channel Congenital Myasthenic Syndrome: Treatment Outcomes and Cohort Insights</t>
  </si>
  <si>
    <t>Eduardo Estephan, MD, PhD</t>
  </si>
  <si>
    <t>Durability of Response Following Retreatment with Descartes-08, an Autologous BCMA-Directed mRNA CAR-T Cell Therapy, in Generalized Myasthenia Gravis: 12-Month Follow-Up</t>
  </si>
  <si>
    <t>RESET-MG: Clinical Trial Evaluating Rese-cel (Resecabtagene Autoleucel), a Fully Human, Autologous 4-1BB CD19-CAR T Cell Therapy in Generalized Myasthenia Gravis</t>
  </si>
  <si>
    <t>Durable Responses with Autologous T Cell Immunotherapy Specifically Targeting Anti-MuSK Antibody-Positive B Cells Without Lymphodepletion Preconditioning in Patients With MuSK Myasthenia Gravis</t>
  </si>
  <si>
    <t>David Chang, MD, MPH, FACR</t>
  </si>
  <si>
    <t>Clinical Deterioration, Rescue Therapy, and Hospitalization Among Patients with Generalized Myasthenia Gravis (gMG): Results From the PREVAIL Trial of Gefurulimab</t>
  </si>
  <si>
    <t>James Winkley, MD</t>
  </si>
  <si>
    <t>FCGR3A Polymorphisms and Treatment Timing in Rituximab Response in MuSK-MG</t>
  </si>
  <si>
    <t>Jonathan Morena, DO</t>
  </si>
  <si>
    <t>Moderators: Tuan Vu, MD and Neelam Goyal, MD</t>
  </si>
  <si>
    <r>
      <t xml:space="preserve">Lunch Break
</t>
    </r>
    <r>
      <rPr>
        <i/>
        <sz val="11"/>
        <color rgb="FF000000"/>
        <rFont val="Aptos"/>
        <family val="2"/>
      </rPr>
      <t>Not Served at MGFA Scientific Session – On Your Own</t>
    </r>
  </si>
  <si>
    <t>SESSION C</t>
  </si>
  <si>
    <t>Seronegative MG and Congenital Myasthenic Syndromes</t>
  </si>
  <si>
    <t>Gianvito Masi, MD</t>
  </si>
  <si>
    <t>Adeno-Associated Virus-Mediated Gene Therapy of Synaptotagmin 2-Deficient Mice</t>
  </si>
  <si>
    <t>Olivia Morgans, DVM Candidate</t>
  </si>
  <si>
    <t>Determining Autoimmunity in Seronegative Myasthenic Syndromes: Insights From Live-CBA Testing and a Human Muscle Cell Assay in a Large Central European Cohort</t>
  </si>
  <si>
    <t>Moderator: Gianvito Masi, MD</t>
  </si>
  <si>
    <t>Patient Care, Outcomes, Digital Health &amp; Real-World Evidence</t>
  </si>
  <si>
    <t>Interpreting Clinically Meaningful Improvement on the Myasthenia Gravis Impairment Index (MGII) Patient Reported Outcome (PRO) Ocular Score: Responder Analyses From a Phase 3 Clinical Trial in Ocular MG</t>
  </si>
  <si>
    <t>Validation of Myasthenia Gravis Outcome Measure Thresholds in a Real-World Clinical Practice Cohort: A Retrospective Duke MG Registry Study</t>
  </si>
  <si>
    <t>Karandeep Singh Bhatti, MBBS</t>
  </si>
  <si>
    <t>Integrated Group-Based and Machine Learning Analysis Reveals Sex-Related Clinical Signatures in Autoimmune Myasthenia Gravis</t>
  </si>
  <si>
    <t>Paolo Doksani, MD</t>
  </si>
  <si>
    <t>AI-Based Ocular Motor Digital Biomarkers for Precision Detection of Ocular Myasthenia Gravis</t>
  </si>
  <si>
    <t>Kemar E. Green, DO, FANA</t>
  </si>
  <si>
    <t>ME&amp;MG™ Digital Biomarkers Scores Reflect MGFA Severity Classification</t>
  </si>
  <si>
    <t>Bhaskar Dutta, PhD</t>
  </si>
  <si>
    <t>Placebo-Arm Response in Generalized Myasthenia Gravis Clinical Trials: A Systematic Review and Meta-Analysis</t>
  </si>
  <si>
    <t>Hazem Iaali, MD</t>
  </si>
  <si>
    <t> Moderator: Ali Habib, MD</t>
  </si>
  <si>
    <t>Closing Remarks</t>
  </si>
  <si>
    <t>Closing Remarks &amp; Wrap-Up</t>
  </si>
  <si>
    <t>Jenny McCue, Vice President, Research &amp; Clinical Development, MGFA</t>
  </si>
  <si>
    <t>MGFA Scientific Session - Poster Session</t>
  </si>
  <si>
    <t>Floridian Ballroom D-I (Lobby Level )</t>
  </si>
  <si>
    <t>Converse with researchers about their published work.</t>
  </si>
  <si>
    <t xml:space="preserve">Find poster numbers and read full abstracts: https://myasthenia.org/events/2026-scientific-session/ </t>
  </si>
  <si>
    <t>RAID Register</t>
  </si>
  <si>
    <t>Risk, assumption, issue, and dependency management for proactive executive oversight.</t>
  </si>
  <si>
    <t>RAID ID</t>
  </si>
  <si>
    <t>Type</t>
  </si>
  <si>
    <t>Risk / Issue / Assumption / Dependency</t>
  </si>
  <si>
    <t>Impact</t>
  </si>
  <si>
    <t>Likelihood</t>
  </si>
  <si>
    <t>Priority</t>
  </si>
  <si>
    <t>Mitigation / Action Plan</t>
  </si>
  <si>
    <t>Trigger</t>
  </si>
  <si>
    <t>Due Date</t>
  </si>
  <si>
    <t>Notes</t>
  </si>
  <si>
    <t>R-001</t>
  </si>
  <si>
    <t>Risk</t>
  </si>
  <si>
    <t>Reviewer scores incomplete by May 20</t>
  </si>
  <si>
    <t>High</t>
  </si>
  <si>
    <t>Medium</t>
  </si>
  <si>
    <t>Escalate same day; identify replacement/secondary coverage</t>
  </si>
  <si>
    <t>Incomplete reviews at noon May 20</t>
  </si>
  <si>
    <t>R-002</t>
  </si>
  <si>
    <t>Author edit requests missed before AANEM update</t>
  </si>
  <si>
    <t>Maintain Author Change Log; submit manual update list to AANEM</t>
  </si>
  <si>
    <t>Any author mismatch or request</t>
  </si>
  <si>
    <t>2026-06-10</t>
  </si>
  <si>
    <t>R-003</t>
  </si>
  <si>
    <t>Oral presenter misses presentation</t>
  </si>
  <si>
    <t>Low</t>
  </si>
  <si>
    <t>Require oral presenters to have poster backup</t>
  </si>
  <si>
    <t>Presenter unconfirmed by deadline</t>
  </si>
  <si>
    <t>2026-06-24</t>
  </si>
  <si>
    <t>R-004</t>
  </si>
  <si>
    <t>Posters not removed by 4 PM causing fees</t>
  </si>
  <si>
    <t>MGFA Staff</t>
  </si>
  <si>
    <t>Include removal language in all poster comms; onsite sweep</t>
  </si>
  <si>
    <t>Posters still up at 3:45 PM</t>
  </si>
  <si>
    <t>D-001</t>
  </si>
  <si>
    <t>Dependency</t>
  </si>
  <si>
    <t>AANEM sends Excel scoring report May 25</t>
  </si>
  <si>
    <t>AANEM / Tracy</t>
  </si>
  <si>
    <t>Follow up immediately if not received</t>
  </si>
  <si>
    <t>Report not received by EOD May 25</t>
  </si>
  <si>
    <t>Lessons Learned / Retrospective</t>
  </si>
  <si>
    <t>Post-event capture for 2027 process improvement and institutional memory.</t>
  </si>
  <si>
    <t>Item ID</t>
  </si>
  <si>
    <t>Category</t>
  </si>
  <si>
    <t>Observation</t>
  </si>
  <si>
    <t>Recommendation</t>
  </si>
  <si>
    <t>2027 Action?</t>
  </si>
  <si>
    <t>LL-001</t>
  </si>
  <si>
    <t>Need to expand Reviewer pool</t>
  </si>
  <si>
    <t>High volume of assigned abstracts with various COIs making assignments difficult to delegate</t>
  </si>
  <si>
    <t>TBD</t>
  </si>
  <si>
    <t>LL-002</t>
  </si>
  <si>
    <t>AANEM system shows all abstracts instead of assigned abstracts</t>
  </si>
  <si>
    <t>Reviewer confusion and overscoring on unassigned abstracts</t>
  </si>
  <si>
    <t>LL-003</t>
  </si>
  <si>
    <t>AANEM system should allow flags for oral presentation</t>
  </si>
  <si>
    <t>LL-004</t>
  </si>
  <si>
    <t>LL-005</t>
  </si>
  <si>
    <t>LL-006</t>
  </si>
  <si>
    <t>LL-007</t>
  </si>
  <si>
    <t>LL-008</t>
  </si>
  <si>
    <t>LL-009</t>
  </si>
  <si>
    <t>LL-010</t>
  </si>
  <si>
    <t>LL-011</t>
  </si>
  <si>
    <t>LL-012</t>
  </si>
  <si>
    <t>LL-013</t>
  </si>
  <si>
    <t>LL-014</t>
  </si>
  <si>
    <t>LL-015</t>
  </si>
  <si>
    <t>LL-016</t>
  </si>
  <si>
    <t>LL-017</t>
  </si>
  <si>
    <t>LL-018</t>
  </si>
  <si>
    <t>LL-019</t>
  </si>
  <si>
    <t>LL-020</t>
  </si>
  <si>
    <t>LL-021</t>
  </si>
  <si>
    <t>LL-022</t>
  </si>
  <si>
    <t>LL-023</t>
  </si>
  <si>
    <t>LL-024</t>
  </si>
  <si>
    <t>LL-025</t>
  </si>
  <si>
    <t>LL-026</t>
  </si>
  <si>
    <t>LL-027</t>
  </si>
  <si>
    <t>LL-028</t>
  </si>
  <si>
    <t>LL-029</t>
  </si>
  <si>
    <t>LL-030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</si>
</sst>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8"/>
      <color rgb="FFFFFFFF"/>
      <name val="Calibri"/>
      <family val="2"/>
    </font>
    <font>
      <b/>
      <sz val="18"/>
      <color rgb="FF1F1F1F"/>
      <name val="Calibri"/>
      <family val="2"/>
    </font>
    <font>
      <b/>
      <sz val="14"/>
      <color rgb="FFFFFFFF"/>
      <name val="Calibri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4"/>
      <color rgb="FF00000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i/>
      <sz val="11"/>
      <color rgb="FF000000"/>
      <name val="Aptos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rgb="FFFFFFFF"/>
      <name val="Calibri"/>
    </font>
    <font>
      <sz val="11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A6A6"/>
      </patternFill>
    </fill>
    <fill>
      <patternFill patternType="solid">
        <fgColor rgb="FFDDEBF7"/>
      </patternFill>
    </fill>
    <fill>
      <patternFill patternType="solid">
        <fgColor rgb="FFF7F9FB"/>
      </patternFill>
    </fill>
    <fill>
      <patternFill patternType="solid">
        <fgColor rgb="FF1F4E78"/>
      </patternFill>
    </fill>
    <fill>
      <patternFill patternType="solid">
        <fgColor rgb="FF0B3A67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00899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/>
      <bottom style="thin">
        <color rgb="FFD9D9D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0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9" fontId="4" fillId="0" borderId="0" xfId="0" applyNumberFormat="1" applyFont="1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14" fontId="0" fillId="4" borderId="2" xfId="0" applyNumberForma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8" fillId="6" borderId="0" xfId="0" applyFont="1" applyFill="1" applyAlignment="1">
      <alignment vertical="center" wrapText="1"/>
    </xf>
    <xf numFmtId="0" fontId="9" fillId="0" borderId="0" xfId="0" applyFont="1"/>
    <xf numFmtId="18" fontId="11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0" xfId="0" applyFont="1"/>
    <xf numFmtId="18" fontId="11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18" fontId="11" fillId="0" borderId="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18" fontId="10" fillId="8" borderId="6" xfId="0" applyNumberFormat="1" applyFont="1" applyFill="1" applyBorder="1" applyAlignment="1">
      <alignment vertical="center" wrapText="1"/>
    </xf>
    <xf numFmtId="18" fontId="11" fillId="8" borderId="7" xfId="0" applyNumberFormat="1" applyFont="1" applyFill="1" applyBorder="1" applyAlignment="1">
      <alignment vertical="center" wrapText="1"/>
    </xf>
    <xf numFmtId="0" fontId="12" fillId="8" borderId="7" xfId="0" applyFont="1" applyFill="1" applyBorder="1" applyAlignment="1">
      <alignment vertical="center" wrapText="1"/>
    </xf>
    <xf numFmtId="0" fontId="12" fillId="8" borderId="8" xfId="0" applyFont="1" applyFill="1" applyBorder="1" applyAlignment="1">
      <alignment vertical="center" wrapText="1"/>
    </xf>
    <xf numFmtId="18" fontId="12" fillId="8" borderId="9" xfId="0" applyNumberFormat="1" applyFont="1" applyFill="1" applyBorder="1" applyAlignment="1">
      <alignment vertical="center" wrapText="1"/>
    </xf>
    <xf numFmtId="18" fontId="11" fillId="8" borderId="10" xfId="0" applyNumberFormat="1" applyFont="1" applyFill="1" applyBorder="1" applyAlignment="1">
      <alignment vertical="center" wrapText="1"/>
    </xf>
    <xf numFmtId="0" fontId="11" fillId="8" borderId="10" xfId="0" applyFont="1" applyFill="1" applyBorder="1" applyAlignment="1">
      <alignment vertical="center" wrapText="1"/>
    </xf>
    <xf numFmtId="0" fontId="11" fillId="8" borderId="11" xfId="0" applyFont="1" applyFill="1" applyBorder="1" applyAlignment="1">
      <alignment vertical="center" wrapText="1"/>
    </xf>
    <xf numFmtId="18" fontId="11" fillId="7" borderId="4" xfId="0" applyNumberFormat="1" applyFont="1" applyFill="1" applyBorder="1" applyAlignment="1">
      <alignment vertical="center" wrapText="1"/>
    </xf>
    <xf numFmtId="0" fontId="11" fillId="7" borderId="4" xfId="0" applyFont="1" applyFill="1" applyBorder="1" applyAlignment="1">
      <alignment vertical="center" wrapText="1"/>
    </xf>
    <xf numFmtId="0" fontId="14" fillId="7" borderId="4" xfId="0" applyFont="1" applyFill="1" applyBorder="1" applyAlignment="1">
      <alignment vertical="center" wrapText="1"/>
    </xf>
    <xf numFmtId="0" fontId="11" fillId="8" borderId="7" xfId="0" applyFont="1" applyFill="1" applyBorder="1" applyAlignment="1">
      <alignment vertical="center" wrapText="1"/>
    </xf>
    <xf numFmtId="0" fontId="11" fillId="8" borderId="8" xfId="0" applyFont="1" applyFill="1" applyBorder="1" applyAlignment="1">
      <alignment vertical="center" wrapText="1"/>
    </xf>
    <xf numFmtId="18" fontId="12" fillId="8" borderId="10" xfId="0" applyNumberFormat="1" applyFont="1" applyFill="1" applyBorder="1" applyAlignment="1">
      <alignment vertical="center" wrapText="1"/>
    </xf>
    <xf numFmtId="18" fontId="12" fillId="8" borderId="12" xfId="0" applyNumberFormat="1" applyFont="1" applyFill="1" applyBorder="1" applyAlignment="1">
      <alignment vertical="center" wrapText="1"/>
    </xf>
    <xf numFmtId="18" fontId="11" fillId="8" borderId="13" xfId="0" applyNumberFormat="1" applyFont="1" applyFill="1" applyBorder="1" applyAlignment="1">
      <alignment vertical="center" wrapText="1"/>
    </xf>
    <xf numFmtId="0" fontId="11" fillId="8" borderId="13" xfId="0" applyFont="1" applyFill="1" applyBorder="1" applyAlignment="1">
      <alignment vertical="center" wrapText="1"/>
    </xf>
    <xf numFmtId="0" fontId="11" fillId="8" borderId="14" xfId="0" applyFont="1" applyFill="1" applyBorder="1" applyAlignment="1">
      <alignment vertical="center" wrapText="1"/>
    </xf>
    <xf numFmtId="18" fontId="10" fillId="8" borderId="12" xfId="0" applyNumberFormat="1" applyFont="1" applyFill="1" applyBorder="1" applyAlignment="1">
      <alignment vertical="center" wrapText="1"/>
    </xf>
    <xf numFmtId="18" fontId="11" fillId="0" borderId="15" xfId="0" applyNumberFormat="1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5" fillId="8" borderId="13" xfId="0" applyFont="1" applyFill="1" applyBorder="1" applyAlignment="1">
      <alignment vertical="center" wrapText="1"/>
    </xf>
    <xf numFmtId="0" fontId="16" fillId="0" borderId="0" xfId="1"/>
    <xf numFmtId="0" fontId="17" fillId="9" borderId="16" xfId="1" applyFont="1" applyFill="1" applyBorder="1" applyAlignment="1">
      <alignment horizontal="left" vertical="center"/>
    </xf>
    <xf numFmtId="0" fontId="17" fillId="9" borderId="16" xfId="1" applyFont="1" applyFill="1" applyBorder="1" applyAlignment="1">
      <alignment horizontal="center" vertical="center"/>
    </xf>
    <xf numFmtId="0" fontId="17" fillId="9" borderId="16" xfId="1" applyFont="1" applyFill="1" applyBorder="1" applyAlignment="1">
      <alignment horizontal="left" vertical="center" wrapText="1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 wrapText="1"/>
    </xf>
    <xf numFmtId="0" fontId="20" fillId="9" borderId="16" xfId="1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5" borderId="0" xfId="0" applyFont="1" applyFill="1" applyAlignment="1">
      <alignment horizontal="left"/>
    </xf>
    <xf numFmtId="0" fontId="0" fillId="0" borderId="0" xfId="0" applyAlignment="1"/>
    <xf numFmtId="0" fontId="2" fillId="0" borderId="0" xfId="0" applyFont="1" applyAlignment="1"/>
  </cellXfs>
  <cellStyles count="2">
    <cellStyle name="Normal" xfId="0" builtinId="0"/>
    <cellStyle name="Normal 2" xfId="1" xr:uid="{E46FCC3A-489F-4638-8760-8737F5983D50}"/>
  </cellStyles>
  <dxfs count="16">
    <dxf>
      <font>
        <b/>
        <color rgb="FF006100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C00000"/>
      </font>
      <fill>
        <patternFill>
          <bgColor rgb="FFF4CCCC"/>
        </patternFill>
      </fill>
    </dxf>
    <dxf>
      <fill>
        <patternFill>
          <bgColor rgb="FFFCE4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23" formatCode="h:mm\ AM/PM"/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numFmt numFmtId="23" formatCode="h:mm\ AM/PM"/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top style="thin">
          <color rgb="FF44B3E1"/>
        </top>
      </border>
    </dxf>
    <dxf>
      <border outline="0">
        <bottom style="thin">
          <color rgb="FF44B3E1"/>
        </bottom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fill>
        <patternFill patternType="solid">
          <fgColor rgb="FF000000"/>
          <bgColor rgb="FFEAF2F8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"/>
        <family val="2"/>
        <scheme val="none"/>
      </font>
      <fill>
        <patternFill patternType="solid">
          <fgColor rgb="FF000000"/>
          <bgColor rgb="FF0B3A67"/>
        </patternFill>
      </fill>
      <alignment horizontal="general" vertical="center" textRotation="0" wrapText="1" indent="0" justifyLastLine="0" shrinkToFit="0" readingOrder="0"/>
    </dxf>
    <dxf>
      <font>
        <b/>
        <color rgb="FF006100"/>
      </font>
      <fill>
        <patternFill>
          <bgColor rgb="FFD9EAD3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C00000"/>
      </font>
      <fill>
        <patternFill>
          <bgColor rgb="FFF4CCCC"/>
        </patternFill>
      </fill>
    </dxf>
  </dxfs>
  <tableStyles count="0" defaultTableStyle="TableStyleMedium2" defaultPivotStyle="PivotStyleLight16"/>
  <colors>
    <mruColors>
      <color rgb="FFDAEDEB"/>
      <color rgb="FFF3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r>
              <a:rPr lang="en-US"/>
              <a:t>PM Plan RAG Mix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'Executive Dashboard'!$J$9:$J$11</c:f>
              <c:strCache>
                <c:ptCount val="3"/>
                <c:pt idx="0">
                  <c:v>Green</c:v>
                </c:pt>
                <c:pt idx="1">
                  <c:v>Amber</c:v>
                </c:pt>
                <c:pt idx="2">
                  <c:v>Red</c:v>
                </c:pt>
              </c:strCache>
            </c:strRef>
          </c:cat>
          <c:val>
            <c:numRef>
              <c:f>'Executive Dashboard'!$K$9:$K$11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E-7C41-A67D-8566BCE4E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12</xdr:row>
      <xdr:rowOff>0</xdr:rowOff>
    </xdr:from>
    <xdr:ext cx="2520000" cy="2160000"/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0</xdr:row>
      <xdr:rowOff>38100</xdr:rowOff>
    </xdr:from>
    <xdr:to>
      <xdr:col>3</xdr:col>
      <xdr:colOff>1771015</xdr:colOff>
      <xdr:row>3</xdr:row>
      <xdr:rowOff>33655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40B673-32C5-4BF0-9D62-CA844BCB8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3120" y="38100"/>
          <a:ext cx="1626235" cy="5670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D0D2B0-2996-47D0-A2FB-5B698313F0F8}" name="Table2" displayName="Table2" ref="A6:D55" totalsRowShown="0" headerRowDxfId="12" dataDxfId="11" headerRowBorderDxfId="9" tableBorderDxfId="10" totalsRowBorderDxfId="8">
  <autoFilter ref="A6:D55" xr:uid="{EED0D2B0-2996-47D0-A2FB-5B698313F0F8}">
    <filterColumn colId="0" hiddenButton="1"/>
    <filterColumn colId="1" hiddenButton="1"/>
    <filterColumn colId="2" hiddenButton="1"/>
    <filterColumn colId="3" hiddenButton="1"/>
  </autoFilter>
  <tableColumns count="4">
    <tableColumn id="1" xr3:uid="{3F0D65A3-BD04-4D14-B6A2-26F0C0F15280}" name="Start Time" dataDxfId="7"/>
    <tableColumn id="2" xr3:uid="{C0ECC69B-8994-444B-9E44-B3066D309BFC}" name="End Time" dataDxfId="6"/>
    <tableColumn id="9" xr3:uid="{40F46A86-73E4-4011-BE21-17C760BED250}" name="Title" dataDxfId="5"/>
    <tableColumn id="10" xr3:uid="{C28A13B2-AE91-4AB6-AB4D-21B271C8A1F4}" name="Speaker" dataDxfId="4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workbookViewId="0">
      <selection sqref="A1:L1"/>
    </sheetView>
  </sheetViews>
  <sheetFormatPr defaultColWidth="8.85546875" defaultRowHeight="15"/>
  <cols>
    <col min="1" max="12" width="16" customWidth="1"/>
  </cols>
  <sheetData>
    <row r="1" spans="1:12" ht="27" customHeight="1">
      <c r="A1" s="55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54" t="s">
        <v>2</v>
      </c>
      <c r="B4" s="51"/>
      <c r="C4" s="54" t="s">
        <v>3</v>
      </c>
      <c r="D4" s="51"/>
      <c r="E4" s="54" t="s">
        <v>4</v>
      </c>
      <c r="F4" s="51"/>
      <c r="G4" s="54" t="s">
        <v>5</v>
      </c>
      <c r="H4" s="51"/>
      <c r="I4" s="54" t="s">
        <v>6</v>
      </c>
      <c r="J4" s="51"/>
      <c r="K4" s="54" t="s">
        <v>7</v>
      </c>
      <c r="L4" s="51"/>
    </row>
    <row r="5" spans="1:12">
      <c r="A5" s="52">
        <f>COUNTA(#REF!)</f>
        <v>1</v>
      </c>
      <c r="B5" s="53"/>
      <c r="C5" s="52" t="e">
        <f>COUNTIF(#REF!,"Complete")</f>
        <v>#REF!</v>
      </c>
      <c r="D5" s="53"/>
      <c r="E5" s="52" t="e">
        <f>COUNTIF(#REF!,"In Progress")</f>
        <v>#REF!</v>
      </c>
      <c r="F5" s="53"/>
      <c r="G5" s="52" t="e">
        <f>COUNTIF(#REF!,"Blocked")</f>
        <v>#REF!</v>
      </c>
      <c r="H5" s="53"/>
      <c r="I5" s="52" t="e">
        <f>COUNTIF(#REF!,"Red")</f>
        <v>#REF!</v>
      </c>
      <c r="J5" s="53"/>
      <c r="K5" s="52" t="e">
        <f>COUNTIF(#REF!,"Yes")</f>
        <v>#REF!</v>
      </c>
      <c r="L5" s="53"/>
    </row>
    <row r="6" spans="1:1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7.5">
      <c r="A8" s="8" t="s">
        <v>8</v>
      </c>
      <c r="B8" s="1"/>
      <c r="C8" s="1"/>
      <c r="D8" s="8" t="s">
        <v>9</v>
      </c>
      <c r="E8" s="1"/>
      <c r="F8" s="1"/>
      <c r="G8" s="1"/>
      <c r="H8" s="1"/>
      <c r="I8" s="1"/>
      <c r="J8" s="9" t="s">
        <v>10</v>
      </c>
      <c r="K8" s="1"/>
      <c r="L8" s="1"/>
    </row>
    <row r="9" spans="1:12" ht="30">
      <c r="A9" s="2" t="s">
        <v>11</v>
      </c>
      <c r="B9" s="3">
        <f>IFERROR(COUNTIF(#REF!,"Complete")/COUNTA(#REF!),0)</f>
        <v>0</v>
      </c>
      <c r="C9" s="1"/>
      <c r="D9" s="9" t="s">
        <v>12</v>
      </c>
      <c r="E9" s="9" t="s">
        <v>13</v>
      </c>
      <c r="F9" s="9" t="s">
        <v>14</v>
      </c>
      <c r="G9" s="9" t="s">
        <v>15</v>
      </c>
      <c r="H9" s="9" t="s">
        <v>16</v>
      </c>
      <c r="I9" s="1"/>
      <c r="J9" s="1" t="s">
        <v>17</v>
      </c>
      <c r="K9" s="1" t="e">
        <f>COUNTIF(#REF!,"Green")</f>
        <v>#REF!</v>
      </c>
      <c r="L9" s="1"/>
    </row>
    <row r="10" spans="1:12" ht="30">
      <c r="A10" s="2" t="s">
        <v>18</v>
      </c>
      <c r="B10" s="3">
        <f>IFERROR(COUNTIF(#REF!,"Complete")/COUNTA(#REF!),0)</f>
        <v>0</v>
      </c>
      <c r="C10" s="1"/>
      <c r="D10" s="1" t="s">
        <v>19</v>
      </c>
      <c r="E10" s="4" t="s">
        <v>20</v>
      </c>
      <c r="F10" s="1" t="s">
        <v>21</v>
      </c>
      <c r="G10" s="1" t="s">
        <v>4</v>
      </c>
      <c r="H10" s="1" t="s">
        <v>22</v>
      </c>
      <c r="I10" s="1"/>
      <c r="J10" s="1" t="s">
        <v>23</v>
      </c>
      <c r="K10" s="1" t="e">
        <f>COUNTIF(#REF!,"Amber")</f>
        <v>#REF!</v>
      </c>
      <c r="L10" s="1"/>
    </row>
    <row r="11" spans="1:12" ht="30">
      <c r="A11" s="2" t="s">
        <v>24</v>
      </c>
      <c r="B11" s="3">
        <f>IFERROR(COUNTIF(#REF!,"Yes")/COUNTIF(#REF!,"&lt;&gt;"),0)</f>
        <v>0</v>
      </c>
      <c r="C11" s="1"/>
      <c r="D11" s="1" t="s">
        <v>25</v>
      </c>
      <c r="E11" s="4" t="s">
        <v>26</v>
      </c>
      <c r="F11" s="1" t="s">
        <v>27</v>
      </c>
      <c r="G11" s="1" t="s">
        <v>28</v>
      </c>
      <c r="H11" s="1" t="s">
        <v>23</v>
      </c>
      <c r="I11" s="1"/>
      <c r="J11" s="1" t="s">
        <v>22</v>
      </c>
      <c r="K11" s="1" t="e">
        <f>COUNTIF(#REF!,"Red")</f>
        <v>#REF!</v>
      </c>
      <c r="L11" s="1"/>
    </row>
    <row r="12" spans="1:12" ht="60">
      <c r="A12" s="2" t="s">
        <v>29</v>
      </c>
      <c r="B12" s="3">
        <f>IFERROR(COUNTIF(#REF!,"Yes")/COUNTIF(#REF!,"&lt;&gt;"),0)</f>
        <v>0</v>
      </c>
      <c r="C12" s="1"/>
      <c r="D12" s="1" t="s">
        <v>30</v>
      </c>
      <c r="E12" s="4" t="s">
        <v>31</v>
      </c>
      <c r="F12" s="1" t="s">
        <v>32</v>
      </c>
      <c r="G12" s="1" t="s">
        <v>28</v>
      </c>
      <c r="H12" s="1" t="s">
        <v>22</v>
      </c>
      <c r="I12" s="1"/>
      <c r="J12" s="1"/>
      <c r="K12" s="1"/>
      <c r="L12" s="1"/>
    </row>
    <row r="13" spans="1:12" ht="30">
      <c r="A13" s="2" t="s">
        <v>33</v>
      </c>
      <c r="B13" s="3">
        <f>IFERROR(COUNTIF(#REF!,"Yes")/COUNTA(#REF!),0)</f>
        <v>0</v>
      </c>
      <c r="C13" s="1"/>
      <c r="D13" s="1" t="s">
        <v>34</v>
      </c>
      <c r="E13" s="4" t="s">
        <v>35</v>
      </c>
      <c r="F13" s="1" t="s">
        <v>32</v>
      </c>
      <c r="G13" s="1" t="s">
        <v>28</v>
      </c>
      <c r="H13" s="1" t="s">
        <v>22</v>
      </c>
      <c r="I13" s="1"/>
      <c r="J13" s="1"/>
      <c r="K13" s="1"/>
      <c r="L13" s="1"/>
    </row>
    <row r="14" spans="1:12" ht="30">
      <c r="A14" s="1"/>
      <c r="B14" s="1"/>
      <c r="C14" s="1"/>
      <c r="D14" s="1" t="s">
        <v>36</v>
      </c>
      <c r="E14" s="4" t="s">
        <v>37</v>
      </c>
      <c r="F14" s="1" t="s">
        <v>32</v>
      </c>
      <c r="G14" s="1" t="s">
        <v>28</v>
      </c>
      <c r="H14" s="1" t="s">
        <v>17</v>
      </c>
      <c r="I14" s="1"/>
      <c r="J14" s="1"/>
      <c r="K14" s="1"/>
      <c r="L14" s="1"/>
    </row>
    <row r="15" spans="1:12" ht="30">
      <c r="A15" s="1"/>
      <c r="B15" s="1"/>
      <c r="C15" s="1"/>
      <c r="D15" s="1" t="s">
        <v>38</v>
      </c>
      <c r="E15" s="4" t="s">
        <v>39</v>
      </c>
      <c r="F15" s="1" t="s">
        <v>40</v>
      </c>
      <c r="G15" s="1" t="s">
        <v>28</v>
      </c>
      <c r="H15" s="1" t="s">
        <v>17</v>
      </c>
      <c r="I15" s="1"/>
      <c r="J15" s="1"/>
      <c r="K15" s="1"/>
      <c r="L15" s="1"/>
    </row>
    <row r="16" spans="1:12" ht="45">
      <c r="A16" s="8" t="s">
        <v>41</v>
      </c>
      <c r="B16" s="1"/>
      <c r="C16" s="1"/>
      <c r="D16" s="1" t="s">
        <v>42</v>
      </c>
      <c r="E16" s="4" t="s">
        <v>43</v>
      </c>
      <c r="F16" s="1" t="s">
        <v>44</v>
      </c>
      <c r="G16" s="1" t="s">
        <v>28</v>
      </c>
      <c r="H16" s="1" t="s">
        <v>17</v>
      </c>
      <c r="I16" s="1"/>
      <c r="J16" s="1"/>
      <c r="K16" s="1"/>
      <c r="L16" s="1"/>
    </row>
    <row r="17" spans="1:12">
      <c r="A17" s="51" t="s">
        <v>45</v>
      </c>
      <c r="B17" s="51"/>
      <c r="C17" s="51"/>
      <c r="D17" s="51"/>
      <c r="E17" s="51"/>
      <c r="F17" s="51"/>
      <c r="G17" s="1"/>
      <c r="H17" s="1"/>
      <c r="I17" s="1"/>
      <c r="J17" s="1"/>
      <c r="K17" s="1"/>
      <c r="L17" s="1"/>
    </row>
    <row r="18" spans="1:12">
      <c r="A18" s="51" t="s">
        <v>46</v>
      </c>
      <c r="B18" s="51"/>
      <c r="C18" s="51"/>
      <c r="D18" s="51"/>
      <c r="E18" s="51"/>
      <c r="F18" s="51"/>
      <c r="G18" s="1"/>
      <c r="H18" s="1"/>
      <c r="I18" s="1"/>
      <c r="J18" s="1"/>
      <c r="K18" s="1"/>
      <c r="L18" s="1"/>
    </row>
    <row r="19" spans="1:12">
      <c r="A19" s="51" t="s">
        <v>47</v>
      </c>
      <c r="B19" s="51"/>
      <c r="C19" s="51"/>
      <c r="D19" s="51"/>
      <c r="E19" s="51"/>
      <c r="F19" s="51"/>
      <c r="G19" s="1"/>
      <c r="H19" s="1"/>
      <c r="I19" s="1"/>
      <c r="J19" s="1"/>
      <c r="K19" s="1"/>
      <c r="L19" s="1"/>
    </row>
    <row r="20" spans="1:12">
      <c r="A20" s="51" t="s">
        <v>48</v>
      </c>
      <c r="B20" s="51"/>
      <c r="C20" s="51"/>
      <c r="D20" s="51"/>
      <c r="E20" s="51"/>
      <c r="F20" s="51"/>
      <c r="G20" s="1"/>
      <c r="H20" s="1"/>
      <c r="I20" s="1"/>
      <c r="J20" s="1"/>
      <c r="K20" s="1"/>
      <c r="L20" s="1"/>
    </row>
    <row r="21" spans="1:12">
      <c r="A21" s="51" t="s">
        <v>49</v>
      </c>
      <c r="B21" s="51"/>
      <c r="C21" s="51"/>
      <c r="D21" s="51"/>
      <c r="E21" s="51"/>
      <c r="F21" s="51"/>
      <c r="G21" s="1"/>
      <c r="H21" s="1"/>
      <c r="I21" s="1"/>
      <c r="J21" s="1"/>
      <c r="K21" s="1"/>
      <c r="L21" s="1"/>
    </row>
  </sheetData>
  <mergeCells count="19">
    <mergeCell ref="A1:L1"/>
    <mergeCell ref="K4:L4"/>
    <mergeCell ref="C4:D4"/>
    <mergeCell ref="A2:L2"/>
    <mergeCell ref="E4:F4"/>
    <mergeCell ref="A21:F21"/>
    <mergeCell ref="K5:L6"/>
    <mergeCell ref="A4:B4"/>
    <mergeCell ref="G4:H4"/>
    <mergeCell ref="I4:J4"/>
    <mergeCell ref="A5:B6"/>
    <mergeCell ref="G5:H6"/>
    <mergeCell ref="I5:J6"/>
    <mergeCell ref="A17:F17"/>
    <mergeCell ref="A20:F20"/>
    <mergeCell ref="A19:F19"/>
    <mergeCell ref="C5:D6"/>
    <mergeCell ref="E5:F6"/>
    <mergeCell ref="A18:F18"/>
  </mergeCells>
  <conditionalFormatting sqref="H10:H16">
    <cfRule type="expression" dxfId="15" priority="1">
      <formula>H10="Red"</formula>
    </cfRule>
    <cfRule type="expression" dxfId="14" priority="2">
      <formula>H10="Amber"</formula>
    </cfRule>
    <cfRule type="expression" dxfId="13" priority="3">
      <formula>H10="Green"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55"/>
  <sheetViews>
    <sheetView showGridLines="0" tabSelected="1" topLeftCell="A17" zoomScaleNormal="100" workbookViewId="0">
      <selection activeCell="B25" sqref="B25"/>
    </sheetView>
  </sheetViews>
  <sheetFormatPr defaultColWidth="8.85546875" defaultRowHeight="15"/>
  <cols>
    <col min="1" max="1" width="31.85546875" style="13" customWidth="1"/>
    <col min="2" max="2" width="25.42578125" style="13" customWidth="1"/>
    <col min="3" max="3" width="86.28515625" style="13" customWidth="1"/>
    <col min="4" max="4" width="44.85546875" style="13" customWidth="1"/>
    <col min="5" max="16384" width="8.85546875" style="13"/>
  </cols>
  <sheetData>
    <row r="1" spans="1:5">
      <c r="A1" s="44" t="s">
        <v>50</v>
      </c>
      <c r="B1" s="45"/>
      <c r="C1" s="46"/>
      <c r="D1" s="43"/>
      <c r="E1" s="43"/>
    </row>
    <row r="2" spans="1:5">
      <c r="A2" s="44" t="s">
        <v>51</v>
      </c>
      <c r="B2" s="45"/>
      <c r="C2" s="46"/>
      <c r="D2" s="43"/>
      <c r="E2" s="43"/>
    </row>
    <row r="3" spans="1:5">
      <c r="A3" s="50" t="s">
        <v>52</v>
      </c>
      <c r="B3" s="45"/>
      <c r="C3" s="46"/>
      <c r="D3" s="43"/>
      <c r="E3" s="43"/>
    </row>
    <row r="4" spans="1:5">
      <c r="A4" s="47"/>
      <c r="B4" s="48"/>
      <c r="C4" s="49"/>
      <c r="D4" s="43"/>
      <c r="E4" s="43"/>
    </row>
    <row r="6" spans="1:5">
      <c r="A6" s="12" t="s">
        <v>53</v>
      </c>
      <c r="B6" s="12" t="s">
        <v>54</v>
      </c>
      <c r="C6" s="12" t="s">
        <v>55</v>
      </c>
      <c r="D6" s="12" t="s">
        <v>56</v>
      </c>
    </row>
    <row r="7" spans="1:5" ht="37.5">
      <c r="A7" s="39" t="s">
        <v>57</v>
      </c>
      <c r="B7" s="36"/>
      <c r="C7" s="37"/>
      <c r="D7" s="38"/>
    </row>
    <row r="8" spans="1:5" ht="30">
      <c r="A8" s="19">
        <v>0.33333333333333331</v>
      </c>
      <c r="B8" s="19">
        <v>0.33680555555555558</v>
      </c>
      <c r="C8" s="20" t="s">
        <v>58</v>
      </c>
      <c r="D8" s="20" t="s">
        <v>59</v>
      </c>
    </row>
    <row r="9" spans="1:5">
      <c r="A9" s="14">
        <v>0.33680555555555558</v>
      </c>
      <c r="B9" s="14">
        <v>0.34027777777777779</v>
      </c>
      <c r="C9" s="15" t="s">
        <v>60</v>
      </c>
      <c r="D9" s="15" t="s">
        <v>61</v>
      </c>
    </row>
    <row r="10" spans="1:5" ht="22.5" customHeight="1">
      <c r="A10" s="14">
        <v>0.34027777777777779</v>
      </c>
      <c r="B10" s="14">
        <v>0.36458333333333331</v>
      </c>
      <c r="C10" s="15" t="s">
        <v>62</v>
      </c>
      <c r="D10" s="15" t="s">
        <v>63</v>
      </c>
    </row>
    <row r="11" spans="1:5" ht="24" customHeight="1">
      <c r="A11" s="17">
        <v>0.36458333333333331</v>
      </c>
      <c r="B11" s="17">
        <v>0.37083333333333335</v>
      </c>
      <c r="C11" s="18" t="s">
        <v>64</v>
      </c>
      <c r="D11" s="18" t="s">
        <v>65</v>
      </c>
    </row>
    <row r="12" spans="1:5" s="16" customFormat="1" ht="18.75">
      <c r="A12" s="21" t="s">
        <v>66</v>
      </c>
      <c r="B12" s="22"/>
      <c r="C12" s="23"/>
      <c r="D12" s="24"/>
    </row>
    <row r="13" spans="1:5" s="16" customFormat="1" ht="30">
      <c r="A13" s="25" t="s">
        <v>67</v>
      </c>
      <c r="B13" s="26"/>
      <c r="C13" s="27"/>
      <c r="D13" s="28"/>
    </row>
    <row r="14" spans="1:5" ht="28.5" customHeight="1">
      <c r="A14" s="19">
        <v>0.37083333333333335</v>
      </c>
      <c r="B14" s="19">
        <v>0.37152777777777779</v>
      </c>
      <c r="C14" s="20" t="s">
        <v>68</v>
      </c>
      <c r="D14" s="20" t="s">
        <v>69</v>
      </c>
    </row>
    <row r="15" spans="1:5" ht="30">
      <c r="A15" s="14">
        <v>0.37152777777777779</v>
      </c>
      <c r="B15" s="14">
        <v>0.37708333333333333</v>
      </c>
      <c r="C15" s="15" t="s">
        <v>70</v>
      </c>
      <c r="D15" s="15" t="s">
        <v>71</v>
      </c>
    </row>
    <row r="16" spans="1:5" ht="30">
      <c r="A16" s="14">
        <v>0.37708333333333333</v>
      </c>
      <c r="B16" s="14">
        <v>0.38194444444444442</v>
      </c>
      <c r="C16" s="15" t="s">
        <v>72</v>
      </c>
      <c r="D16" s="15" t="s">
        <v>63</v>
      </c>
    </row>
    <row r="17" spans="1:4" ht="30">
      <c r="A17" s="14">
        <v>0.38194444444444442</v>
      </c>
      <c r="B17" s="14">
        <v>0.38680555555555557</v>
      </c>
      <c r="C17" s="15" t="s">
        <v>73</v>
      </c>
      <c r="D17" s="15" t="s">
        <v>74</v>
      </c>
    </row>
    <row r="18" spans="1:4" ht="45">
      <c r="A18" s="14">
        <v>0.38680555555555557</v>
      </c>
      <c r="B18" s="14">
        <v>0.39166666666666666</v>
      </c>
      <c r="C18" s="15" t="s">
        <v>75</v>
      </c>
      <c r="D18" s="15" t="s">
        <v>76</v>
      </c>
    </row>
    <row r="19" spans="1:4" ht="28.5" customHeight="1">
      <c r="A19" s="14">
        <v>0.39166666666666666</v>
      </c>
      <c r="B19" s="14">
        <v>0.39583333333333331</v>
      </c>
      <c r="C19" s="15" t="s">
        <v>64</v>
      </c>
      <c r="D19" s="15" t="s">
        <v>77</v>
      </c>
    </row>
    <row r="20" spans="1:4">
      <c r="A20" s="29">
        <v>0.39583333333333331</v>
      </c>
      <c r="B20" s="29">
        <v>0.41666666666666669</v>
      </c>
      <c r="C20" s="30" t="s">
        <v>78</v>
      </c>
      <c r="D20" s="31"/>
    </row>
    <row r="21" spans="1:4" ht="18.75">
      <c r="A21" s="21" t="s">
        <v>79</v>
      </c>
      <c r="B21" s="22"/>
      <c r="C21" s="32"/>
      <c r="D21" s="33"/>
    </row>
    <row r="22" spans="1:4" ht="30">
      <c r="A22" s="34" t="s">
        <v>80</v>
      </c>
      <c r="B22" s="26"/>
      <c r="C22" s="27"/>
      <c r="D22" s="28"/>
    </row>
    <row r="23" spans="1:4" ht="30.75" customHeight="1">
      <c r="A23" s="19">
        <v>0.41666666666666669</v>
      </c>
      <c r="B23" s="19">
        <v>0.41736111111111113</v>
      </c>
      <c r="C23" s="20" t="s">
        <v>68</v>
      </c>
      <c r="D23" s="20" t="s">
        <v>81</v>
      </c>
    </row>
    <row r="24" spans="1:4" ht="43.5">
      <c r="A24" s="14">
        <v>0.41736111111111113</v>
      </c>
      <c r="B24" s="14">
        <v>0.42222222222222222</v>
      </c>
      <c r="C24" s="15" t="s">
        <v>82</v>
      </c>
      <c r="D24" s="15" t="s">
        <v>83</v>
      </c>
    </row>
    <row r="25" spans="1:4" ht="30">
      <c r="A25" s="14">
        <v>0.42222222222222222</v>
      </c>
      <c r="B25" s="14">
        <v>0.42708333333333331</v>
      </c>
      <c r="C25" s="15" t="s">
        <v>84</v>
      </c>
      <c r="D25" s="15" t="s">
        <v>85</v>
      </c>
    </row>
    <row r="26" spans="1:4" ht="45">
      <c r="A26" s="14">
        <v>0.42708333333333331</v>
      </c>
      <c r="B26" s="14">
        <v>0.43194444444444446</v>
      </c>
      <c r="C26" s="15" t="s">
        <v>86</v>
      </c>
      <c r="D26" s="15" t="s">
        <v>87</v>
      </c>
    </row>
    <row r="27" spans="1:4" ht="30">
      <c r="A27" s="14">
        <v>0.43194444444444446</v>
      </c>
      <c r="B27" s="14">
        <v>0.43680555555555556</v>
      </c>
      <c r="C27" s="15" t="s">
        <v>88</v>
      </c>
      <c r="D27" s="15" t="s">
        <v>89</v>
      </c>
    </row>
    <row r="28" spans="1:4" ht="30">
      <c r="A28" s="14">
        <v>0.43680555555555556</v>
      </c>
      <c r="B28" s="14">
        <v>0.44166666666666665</v>
      </c>
      <c r="C28" s="15" t="s">
        <v>90</v>
      </c>
      <c r="D28" s="15" t="s">
        <v>69</v>
      </c>
    </row>
    <row r="29" spans="1:4" ht="28.5" customHeight="1">
      <c r="A29" s="14">
        <v>0.44166666666666665</v>
      </c>
      <c r="B29" s="14">
        <v>0.4465277777777778</v>
      </c>
      <c r="C29" s="15" t="s">
        <v>91</v>
      </c>
      <c r="D29" s="15" t="s">
        <v>92</v>
      </c>
    </row>
    <row r="30" spans="1:4" ht="45">
      <c r="A30" s="14">
        <v>0.4465277777777778</v>
      </c>
      <c r="B30" s="14">
        <v>0.4513888888888889</v>
      </c>
      <c r="C30" s="15" t="s">
        <v>93</v>
      </c>
      <c r="D30" s="15" t="s">
        <v>85</v>
      </c>
    </row>
    <row r="31" spans="1:4" ht="30">
      <c r="A31" s="14">
        <v>0.4513888888888889</v>
      </c>
      <c r="B31" s="14">
        <v>0.45624999999999999</v>
      </c>
      <c r="C31" s="15" t="s">
        <v>94</v>
      </c>
      <c r="D31" s="15" t="s">
        <v>89</v>
      </c>
    </row>
    <row r="32" spans="1:4" ht="45">
      <c r="A32" s="14">
        <v>0.45624999999999999</v>
      </c>
      <c r="B32" s="14">
        <v>0.46111111111111114</v>
      </c>
      <c r="C32" s="15" t="s">
        <v>95</v>
      </c>
      <c r="D32" s="15" t="s">
        <v>96</v>
      </c>
    </row>
    <row r="33" spans="1:4" ht="30">
      <c r="A33" s="14">
        <v>0.46111111111111114</v>
      </c>
      <c r="B33" s="14">
        <v>0.46597222222222223</v>
      </c>
      <c r="C33" s="15" t="s">
        <v>97</v>
      </c>
      <c r="D33" s="15" t="s">
        <v>98</v>
      </c>
    </row>
    <row r="34" spans="1:4" ht="28.5" customHeight="1">
      <c r="A34" s="14">
        <v>0.46597222222222223</v>
      </c>
      <c r="B34" s="14">
        <v>0.47083333333333333</v>
      </c>
      <c r="C34" s="15" t="s">
        <v>99</v>
      </c>
      <c r="D34" s="15" t="s">
        <v>100</v>
      </c>
    </row>
    <row r="35" spans="1:4" ht="30">
      <c r="A35" s="14">
        <v>0.47083333333333333</v>
      </c>
      <c r="B35" s="14">
        <v>0.47916666666666669</v>
      </c>
      <c r="C35" s="15" t="s">
        <v>64</v>
      </c>
      <c r="D35" s="15" t="s">
        <v>101</v>
      </c>
    </row>
    <row r="36" spans="1:4" ht="30">
      <c r="A36" s="29">
        <v>0.47916666666666669</v>
      </c>
      <c r="B36" s="29">
        <v>0.54166666666666663</v>
      </c>
      <c r="C36" s="30" t="s">
        <v>102</v>
      </c>
      <c r="D36" s="30"/>
    </row>
    <row r="37" spans="1:4" ht="18.75">
      <c r="A37" s="21" t="s">
        <v>103</v>
      </c>
      <c r="B37" s="22"/>
      <c r="C37" s="32"/>
      <c r="D37" s="33"/>
    </row>
    <row r="38" spans="1:4" ht="45">
      <c r="A38" s="25" t="s">
        <v>104</v>
      </c>
      <c r="B38" s="26"/>
      <c r="C38" s="27"/>
      <c r="D38" s="28"/>
    </row>
    <row r="39" spans="1:4" ht="23.25" customHeight="1">
      <c r="A39" s="19">
        <v>0.54166666666666663</v>
      </c>
      <c r="B39" s="19">
        <v>0.54236111111111107</v>
      </c>
      <c r="C39" s="20" t="s">
        <v>68</v>
      </c>
      <c r="D39" s="20" t="s">
        <v>105</v>
      </c>
    </row>
    <row r="40" spans="1:4" ht="27" customHeight="1">
      <c r="A40" s="14">
        <v>0.54236111111111107</v>
      </c>
      <c r="B40" s="14">
        <v>0.54722222222222228</v>
      </c>
      <c r="C40" s="15" t="s">
        <v>106</v>
      </c>
      <c r="D40" s="15" t="s">
        <v>107</v>
      </c>
    </row>
    <row r="41" spans="1:4" ht="30">
      <c r="A41" s="14">
        <v>0.54722222222222228</v>
      </c>
      <c r="B41" s="14">
        <v>0.55208333333333337</v>
      </c>
      <c r="C41" s="15" t="s">
        <v>108</v>
      </c>
      <c r="D41" s="15" t="s">
        <v>63</v>
      </c>
    </row>
    <row r="42" spans="1:4" ht="27.75" customHeight="1">
      <c r="A42" s="17">
        <v>0.55208333333333337</v>
      </c>
      <c r="B42" s="17">
        <v>0.55555555555555558</v>
      </c>
      <c r="C42" s="18" t="s">
        <v>64</v>
      </c>
      <c r="D42" s="18" t="s">
        <v>109</v>
      </c>
    </row>
    <row r="43" spans="1:4" ht="30">
      <c r="A43" s="35" t="s">
        <v>110</v>
      </c>
      <c r="B43" s="36"/>
      <c r="C43" s="37"/>
      <c r="D43" s="38"/>
    </row>
    <row r="44" spans="1:4" ht="32.25" customHeight="1">
      <c r="A44" s="19">
        <v>0.55555555555555558</v>
      </c>
      <c r="B44" s="19">
        <v>0.55625000000000002</v>
      </c>
      <c r="C44" s="20" t="s">
        <v>68</v>
      </c>
      <c r="D44" s="20" t="s">
        <v>89</v>
      </c>
    </row>
    <row r="45" spans="1:4" ht="43.5">
      <c r="A45" s="14">
        <v>0.55625000000000002</v>
      </c>
      <c r="B45" s="14">
        <v>0.56111111111111112</v>
      </c>
      <c r="C45" s="15" t="s">
        <v>111</v>
      </c>
      <c r="D45" s="15" t="s">
        <v>83</v>
      </c>
    </row>
    <row r="46" spans="1:4" ht="29.25">
      <c r="A46" s="14">
        <v>0.56111111111111112</v>
      </c>
      <c r="B46" s="14">
        <v>0.56597222222222221</v>
      </c>
      <c r="C46" s="15" t="s">
        <v>112</v>
      </c>
      <c r="D46" s="15" t="s">
        <v>113</v>
      </c>
    </row>
    <row r="47" spans="1:4" ht="30">
      <c r="A47" s="14">
        <v>0.56597222222222221</v>
      </c>
      <c r="B47" s="14">
        <v>0.5708333333333333</v>
      </c>
      <c r="C47" s="15" t="s">
        <v>114</v>
      </c>
      <c r="D47" s="15" t="s">
        <v>115</v>
      </c>
    </row>
    <row r="48" spans="1:4" ht="30">
      <c r="A48" s="14">
        <v>0.5708333333333333</v>
      </c>
      <c r="B48" s="14">
        <v>0.5756944444444444</v>
      </c>
      <c r="C48" s="15" t="s">
        <v>116</v>
      </c>
      <c r="D48" s="15" t="s">
        <v>117</v>
      </c>
    </row>
    <row r="49" spans="1:4" ht="31.5" customHeight="1">
      <c r="A49" s="14">
        <v>0.5756944444444444</v>
      </c>
      <c r="B49" s="14">
        <v>0.5805555555555556</v>
      </c>
      <c r="C49" s="15" t="s">
        <v>118</v>
      </c>
      <c r="D49" s="15" t="s">
        <v>119</v>
      </c>
    </row>
    <row r="50" spans="1:4" ht="30">
      <c r="A50" s="14">
        <v>0.5805555555555556</v>
      </c>
      <c r="B50" s="14">
        <v>0.5854166666666667</v>
      </c>
      <c r="C50" s="15" t="s">
        <v>120</v>
      </c>
      <c r="D50" s="15" t="s">
        <v>121</v>
      </c>
    </row>
    <row r="51" spans="1:4" ht="30" customHeight="1">
      <c r="A51" s="17">
        <v>0.5854166666666667</v>
      </c>
      <c r="B51" s="17">
        <v>0.59375</v>
      </c>
      <c r="C51" s="18" t="s">
        <v>64</v>
      </c>
      <c r="D51" s="18" t="s">
        <v>122</v>
      </c>
    </row>
    <row r="52" spans="1:4" ht="26.25" customHeight="1">
      <c r="A52" s="35" t="s">
        <v>123</v>
      </c>
      <c r="B52" s="36"/>
      <c r="C52" s="37"/>
      <c r="D52" s="38"/>
    </row>
    <row r="53" spans="1:4" ht="30">
      <c r="A53" s="40">
        <v>0.59375</v>
      </c>
      <c r="B53" s="40">
        <v>0.60416666666666663</v>
      </c>
      <c r="C53" s="41" t="s">
        <v>124</v>
      </c>
      <c r="D53" s="41" t="s">
        <v>125</v>
      </c>
    </row>
    <row r="54" spans="1:4" ht="37.5">
      <c r="A54" s="39" t="s">
        <v>126</v>
      </c>
      <c r="B54" s="42" t="s">
        <v>127</v>
      </c>
      <c r="C54" s="37"/>
      <c r="D54" s="38"/>
    </row>
    <row r="55" spans="1:4" ht="45">
      <c r="A55" s="19">
        <v>0.60416666666666663</v>
      </c>
      <c r="B55" s="19">
        <v>0.64583333333333337</v>
      </c>
      <c r="C55" s="20" t="s">
        <v>128</v>
      </c>
      <c r="D55" s="41" t="s">
        <v>129</v>
      </c>
    </row>
  </sheetData>
  <pageMargins left="0.7" right="0.7" top="0.75" bottom="0.75" header="0.3" footer="0.3"/>
  <pageSetup scale="3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9"/>
  <sheetViews>
    <sheetView showGridLines="0" workbookViewId="0">
      <selection sqref="A1:J1"/>
    </sheetView>
  </sheetViews>
  <sheetFormatPr defaultColWidth="8.85546875" defaultRowHeight="15"/>
  <cols>
    <col min="1" max="1" width="12" customWidth="1"/>
    <col min="2" max="2" width="14" customWidth="1"/>
    <col min="3" max="3" width="46" customWidth="1"/>
    <col min="4" max="6" width="12" customWidth="1"/>
    <col min="7" max="7" width="18" customWidth="1"/>
    <col min="8" max="8" width="48" customWidth="1"/>
    <col min="9" max="9" width="35" customWidth="1"/>
    <col min="10" max="10" width="14" customWidth="1"/>
    <col min="11" max="11" width="15" customWidth="1"/>
    <col min="12" max="12" width="10" customWidth="1"/>
    <col min="13" max="13" width="42" customWidth="1"/>
  </cols>
  <sheetData>
    <row r="1" spans="1:13" ht="21">
      <c r="A1" s="57" t="s">
        <v>130</v>
      </c>
      <c r="B1" s="58"/>
      <c r="C1" s="58"/>
      <c r="D1" s="58"/>
      <c r="E1" s="58"/>
      <c r="F1" s="58"/>
      <c r="G1" s="58"/>
      <c r="H1" s="58"/>
      <c r="I1" s="58"/>
      <c r="J1" s="58"/>
    </row>
    <row r="2" spans="1:13">
      <c r="A2" s="59" t="s">
        <v>131</v>
      </c>
      <c r="B2" s="58"/>
      <c r="C2" s="58"/>
      <c r="D2" s="58"/>
      <c r="E2" s="58"/>
      <c r="F2" s="58"/>
      <c r="G2" s="58"/>
      <c r="H2" s="58"/>
      <c r="I2" s="58"/>
      <c r="J2" s="58"/>
    </row>
    <row r="4" spans="1:13" ht="30" customHeight="1">
      <c r="A4" s="7" t="s">
        <v>132</v>
      </c>
      <c r="B4" s="7" t="s">
        <v>133</v>
      </c>
      <c r="C4" s="7" t="s">
        <v>134</v>
      </c>
      <c r="D4" s="7" t="s">
        <v>135</v>
      </c>
      <c r="E4" s="7" t="s">
        <v>136</v>
      </c>
      <c r="F4" s="7" t="s">
        <v>137</v>
      </c>
      <c r="G4" s="7" t="s">
        <v>14</v>
      </c>
      <c r="H4" s="7" t="s">
        <v>138</v>
      </c>
      <c r="I4" s="7" t="s">
        <v>139</v>
      </c>
      <c r="J4" s="7" t="s">
        <v>140</v>
      </c>
      <c r="K4" s="7" t="s">
        <v>15</v>
      </c>
      <c r="L4" s="7" t="s">
        <v>16</v>
      </c>
      <c r="M4" s="7" t="s">
        <v>141</v>
      </c>
    </row>
    <row r="5" spans="1:13" ht="30">
      <c r="A5" s="5" t="s">
        <v>142</v>
      </c>
      <c r="B5" s="5" t="s">
        <v>143</v>
      </c>
      <c r="C5" s="5" t="s">
        <v>144</v>
      </c>
      <c r="D5" s="5" t="s">
        <v>145</v>
      </c>
      <c r="E5" s="5" t="s">
        <v>146</v>
      </c>
      <c r="F5" s="5" t="s">
        <v>145</v>
      </c>
      <c r="G5" s="5" t="s">
        <v>32</v>
      </c>
      <c r="H5" s="5" t="s">
        <v>147</v>
      </c>
      <c r="I5" s="5" t="s">
        <v>148</v>
      </c>
      <c r="J5" s="6" t="s">
        <v>20</v>
      </c>
      <c r="K5" s="5" t="s">
        <v>4</v>
      </c>
      <c r="L5" s="5" t="s">
        <v>22</v>
      </c>
      <c r="M5" s="5"/>
    </row>
    <row r="6" spans="1:13" ht="30">
      <c r="A6" s="11" t="s">
        <v>149</v>
      </c>
      <c r="B6" s="11" t="s">
        <v>143</v>
      </c>
      <c r="C6" s="11" t="s">
        <v>150</v>
      </c>
      <c r="D6" s="11" t="s">
        <v>145</v>
      </c>
      <c r="E6" s="11" t="s">
        <v>146</v>
      </c>
      <c r="F6" s="11" t="s">
        <v>145</v>
      </c>
      <c r="G6" s="11" t="s">
        <v>32</v>
      </c>
      <c r="H6" s="11" t="s">
        <v>151</v>
      </c>
      <c r="I6" s="11" t="s">
        <v>152</v>
      </c>
      <c r="J6" s="10" t="s">
        <v>153</v>
      </c>
      <c r="K6" s="11" t="s">
        <v>28</v>
      </c>
      <c r="L6" s="11" t="s">
        <v>22</v>
      </c>
      <c r="M6" s="11"/>
    </row>
    <row r="7" spans="1:13">
      <c r="A7" s="5" t="s">
        <v>154</v>
      </c>
      <c r="B7" s="5" t="s">
        <v>143</v>
      </c>
      <c r="C7" s="5" t="s">
        <v>155</v>
      </c>
      <c r="D7" s="5" t="s">
        <v>146</v>
      </c>
      <c r="E7" s="5" t="s">
        <v>156</v>
      </c>
      <c r="F7" s="5" t="s">
        <v>146</v>
      </c>
      <c r="G7" s="5" t="s">
        <v>32</v>
      </c>
      <c r="H7" s="5" t="s">
        <v>157</v>
      </c>
      <c r="I7" s="5" t="s">
        <v>158</v>
      </c>
      <c r="J7" s="6" t="s">
        <v>159</v>
      </c>
      <c r="K7" s="5" t="s">
        <v>28</v>
      </c>
      <c r="L7" s="5" t="s">
        <v>23</v>
      </c>
      <c r="M7" s="5"/>
    </row>
    <row r="8" spans="1:13" ht="30">
      <c r="A8" s="11" t="s">
        <v>160</v>
      </c>
      <c r="B8" s="11" t="s">
        <v>143</v>
      </c>
      <c r="C8" s="11" t="s">
        <v>161</v>
      </c>
      <c r="D8" s="11" t="s">
        <v>146</v>
      </c>
      <c r="E8" s="11" t="s">
        <v>146</v>
      </c>
      <c r="F8" s="11" t="s">
        <v>145</v>
      </c>
      <c r="G8" s="11" t="s">
        <v>162</v>
      </c>
      <c r="H8" s="11" t="s">
        <v>163</v>
      </c>
      <c r="I8" s="11" t="s">
        <v>164</v>
      </c>
      <c r="J8" s="10" t="s">
        <v>43</v>
      </c>
      <c r="K8" s="11" t="s">
        <v>28</v>
      </c>
      <c r="L8" s="11" t="s">
        <v>23</v>
      </c>
      <c r="M8" s="11"/>
    </row>
    <row r="9" spans="1:13">
      <c r="A9" s="5" t="s">
        <v>165</v>
      </c>
      <c r="B9" s="5" t="s">
        <v>166</v>
      </c>
      <c r="C9" s="5" t="s">
        <v>167</v>
      </c>
      <c r="D9" s="5" t="s">
        <v>145</v>
      </c>
      <c r="E9" s="5" t="s">
        <v>146</v>
      </c>
      <c r="F9" s="5" t="s">
        <v>145</v>
      </c>
      <c r="G9" s="5" t="s">
        <v>168</v>
      </c>
      <c r="H9" s="5" t="s">
        <v>169</v>
      </c>
      <c r="I9" s="5" t="s">
        <v>170</v>
      </c>
      <c r="J9" s="6" t="s">
        <v>26</v>
      </c>
      <c r="K9" s="5" t="s">
        <v>28</v>
      </c>
      <c r="L9" s="5" t="s">
        <v>23</v>
      </c>
      <c r="M9" s="5"/>
    </row>
  </sheetData>
  <mergeCells count="2">
    <mergeCell ref="A1:J1"/>
    <mergeCell ref="A2:J2"/>
  </mergeCells>
  <conditionalFormatting sqref="A5:M1000">
    <cfRule type="expression" dxfId="3" priority="4">
      <formula>AND($J5&lt;TODAY(),$K5&lt;&gt;"Complete",$K5&lt;&gt;"")</formula>
    </cfRule>
  </conditionalFormatting>
  <conditionalFormatting sqref="L5:L1000">
    <cfRule type="expression" dxfId="2" priority="1">
      <formula>L5="Red"</formula>
    </cfRule>
    <cfRule type="expression" dxfId="1" priority="2">
      <formula>L5="Amber"</formula>
    </cfRule>
    <cfRule type="expression" dxfId="0" priority="3">
      <formula>L5="Green"</formula>
    </cfRule>
  </conditionalFormatting>
  <dataValidations count="3">
    <dataValidation type="list" allowBlank="1" sqref="K5:K1000" xr:uid="{00000000-0002-0000-0B00-000000000000}">
      <formula1>"Not Started,In Progress,At Risk,Blocked,Complete,Deferred"</formula1>
    </dataValidation>
    <dataValidation type="list" allowBlank="1" sqref="L5:L1000" xr:uid="{00000000-0002-0000-0B00-000001000000}">
      <formula1>"Green,Amber,Red"</formula1>
    </dataValidation>
    <dataValidation type="list" allowBlank="1" sqref="G5:G1000" xr:uid="{00000000-0002-0000-0B00-000002000000}">
      <formula1>"MJ,Jenny,Scientific Committee,AANEM / Tracy,AANEM / Shelly,AVFX,Hotel / F&amp;B,MGFA MarComms,Presenters,Reviewers,MGFA Staff,TBD"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4"/>
  <sheetViews>
    <sheetView showGridLines="0" workbookViewId="0">
      <selection sqref="A1:J1"/>
    </sheetView>
  </sheetViews>
  <sheetFormatPr defaultColWidth="8.85546875" defaultRowHeight="15"/>
  <cols>
    <col min="1" max="1" width="12" customWidth="1"/>
    <col min="2" max="2" width="20" customWidth="1"/>
    <col min="3" max="3" width="44" customWidth="1"/>
    <col min="4" max="4" width="24" customWidth="1"/>
    <col min="5" max="5" width="48" customWidth="1"/>
    <col min="6" max="6" width="18" customWidth="1"/>
    <col min="7" max="7" width="14" customWidth="1"/>
    <col min="8" max="8" width="15" customWidth="1"/>
    <col min="9" max="9" width="42" customWidth="1"/>
  </cols>
  <sheetData>
    <row r="1" spans="1:10" ht="21">
      <c r="A1" s="57" t="s">
        <v>171</v>
      </c>
      <c r="B1" s="58"/>
      <c r="C1" s="58"/>
      <c r="D1" s="58"/>
      <c r="E1" s="58"/>
      <c r="F1" s="58"/>
      <c r="G1" s="58"/>
      <c r="H1" s="58"/>
      <c r="I1" s="58"/>
      <c r="J1" s="58"/>
    </row>
    <row r="2" spans="1:10">
      <c r="A2" s="59" t="s">
        <v>172</v>
      </c>
      <c r="B2" s="58"/>
      <c r="C2" s="58"/>
      <c r="D2" s="58"/>
      <c r="E2" s="58"/>
      <c r="F2" s="58"/>
      <c r="G2" s="58"/>
      <c r="H2" s="58"/>
      <c r="I2" s="58"/>
      <c r="J2" s="58"/>
    </row>
    <row r="4" spans="1:10" ht="30" customHeight="1">
      <c r="A4" s="7" t="s">
        <v>173</v>
      </c>
      <c r="B4" s="7" t="s">
        <v>174</v>
      </c>
      <c r="C4" s="7" t="s">
        <v>175</v>
      </c>
      <c r="D4" s="7" t="s">
        <v>135</v>
      </c>
      <c r="E4" s="7" t="s">
        <v>176</v>
      </c>
      <c r="F4" s="7" t="s">
        <v>14</v>
      </c>
      <c r="G4" s="7" t="s">
        <v>177</v>
      </c>
      <c r="H4" s="7" t="s">
        <v>15</v>
      </c>
      <c r="I4" s="7" t="s">
        <v>141</v>
      </c>
    </row>
    <row r="5" spans="1:10" ht="60">
      <c r="A5" s="5" t="s">
        <v>178</v>
      </c>
      <c r="B5" s="5"/>
      <c r="C5" s="5" t="s">
        <v>179</v>
      </c>
      <c r="D5" s="5" t="s">
        <v>180</v>
      </c>
      <c r="E5" s="5"/>
      <c r="F5" s="5"/>
      <c r="G5" s="5" t="s">
        <v>181</v>
      </c>
      <c r="H5" s="5" t="s">
        <v>28</v>
      </c>
      <c r="I5" s="5"/>
      <c r="J5" s="5"/>
    </row>
    <row r="6" spans="1:10" ht="45">
      <c r="A6" s="11" t="s">
        <v>182</v>
      </c>
      <c r="B6" s="11"/>
      <c r="C6" s="11" t="s">
        <v>183</v>
      </c>
      <c r="D6" s="11" t="s">
        <v>184</v>
      </c>
      <c r="E6" s="11"/>
      <c r="F6" s="11"/>
      <c r="G6" s="11" t="s">
        <v>181</v>
      </c>
      <c r="H6" s="11" t="s">
        <v>28</v>
      </c>
      <c r="I6" s="11"/>
      <c r="J6" s="11"/>
    </row>
    <row r="7" spans="1:10" ht="30">
      <c r="A7" s="5" t="s">
        <v>185</v>
      </c>
      <c r="B7" s="5"/>
      <c r="C7" s="5" t="s">
        <v>186</v>
      </c>
      <c r="D7" s="5"/>
      <c r="E7" s="5"/>
      <c r="F7" s="5"/>
      <c r="G7" s="5" t="s">
        <v>181</v>
      </c>
      <c r="H7" s="5" t="s">
        <v>28</v>
      </c>
      <c r="I7" s="5"/>
      <c r="J7" s="5"/>
    </row>
    <row r="8" spans="1:10">
      <c r="A8" s="11" t="s">
        <v>187</v>
      </c>
      <c r="B8" s="11"/>
      <c r="C8" s="11"/>
      <c r="D8" s="11"/>
      <c r="E8" s="11"/>
      <c r="F8" s="11"/>
      <c r="G8" s="11" t="s">
        <v>181</v>
      </c>
      <c r="H8" s="11" t="s">
        <v>28</v>
      </c>
      <c r="I8" s="11"/>
      <c r="J8" s="11"/>
    </row>
    <row r="9" spans="1:10">
      <c r="A9" s="5" t="s">
        <v>188</v>
      </c>
      <c r="B9" s="5"/>
      <c r="C9" s="5"/>
      <c r="D9" s="5"/>
      <c r="E9" s="5"/>
      <c r="F9" s="5"/>
      <c r="G9" s="5" t="s">
        <v>181</v>
      </c>
      <c r="H9" s="5" t="s">
        <v>28</v>
      </c>
      <c r="I9" s="5"/>
      <c r="J9" s="5"/>
    </row>
    <row r="10" spans="1:10">
      <c r="A10" s="11" t="s">
        <v>189</v>
      </c>
      <c r="B10" s="11"/>
      <c r="C10" s="11"/>
      <c r="D10" s="11"/>
      <c r="E10" s="11"/>
      <c r="F10" s="11"/>
      <c r="G10" s="11" t="s">
        <v>181</v>
      </c>
      <c r="H10" s="11" t="s">
        <v>28</v>
      </c>
      <c r="I10" s="11"/>
      <c r="J10" s="11"/>
    </row>
    <row r="11" spans="1:10">
      <c r="A11" s="5" t="s">
        <v>190</v>
      </c>
      <c r="B11" s="5"/>
      <c r="C11" s="5"/>
      <c r="D11" s="5"/>
      <c r="E11" s="5"/>
      <c r="F11" s="5"/>
      <c r="G11" s="5" t="s">
        <v>181</v>
      </c>
      <c r="H11" s="5" t="s">
        <v>28</v>
      </c>
      <c r="I11" s="5"/>
      <c r="J11" s="5"/>
    </row>
    <row r="12" spans="1:10">
      <c r="A12" s="11" t="s">
        <v>191</v>
      </c>
      <c r="B12" s="11"/>
      <c r="C12" s="11"/>
      <c r="D12" s="11"/>
      <c r="E12" s="11"/>
      <c r="F12" s="11"/>
      <c r="G12" s="11" t="s">
        <v>181</v>
      </c>
      <c r="H12" s="11" t="s">
        <v>28</v>
      </c>
      <c r="I12" s="11"/>
      <c r="J12" s="11"/>
    </row>
    <row r="13" spans="1:10">
      <c r="A13" s="5" t="s">
        <v>192</v>
      </c>
      <c r="B13" s="5"/>
      <c r="C13" s="5"/>
      <c r="D13" s="5"/>
      <c r="E13" s="5"/>
      <c r="F13" s="5"/>
      <c r="G13" s="5" t="s">
        <v>181</v>
      </c>
      <c r="H13" s="5" t="s">
        <v>28</v>
      </c>
      <c r="I13" s="5"/>
      <c r="J13" s="5"/>
    </row>
    <row r="14" spans="1:10">
      <c r="A14" s="11" t="s">
        <v>193</v>
      </c>
      <c r="B14" s="11"/>
      <c r="C14" s="11"/>
      <c r="D14" s="11"/>
      <c r="E14" s="11"/>
      <c r="F14" s="11"/>
      <c r="G14" s="11" t="s">
        <v>181</v>
      </c>
      <c r="H14" s="11" t="s">
        <v>28</v>
      </c>
      <c r="I14" s="11"/>
      <c r="J14" s="11"/>
    </row>
    <row r="15" spans="1:10">
      <c r="A15" s="5" t="s">
        <v>194</v>
      </c>
      <c r="B15" s="5"/>
      <c r="C15" s="5"/>
      <c r="D15" s="5"/>
      <c r="E15" s="5"/>
      <c r="F15" s="5"/>
      <c r="G15" s="5" t="s">
        <v>181</v>
      </c>
      <c r="H15" s="5" t="s">
        <v>28</v>
      </c>
      <c r="I15" s="5"/>
      <c r="J15" s="5"/>
    </row>
    <row r="16" spans="1:10">
      <c r="A16" s="11" t="s">
        <v>195</v>
      </c>
      <c r="B16" s="11"/>
      <c r="C16" s="11"/>
      <c r="D16" s="11"/>
      <c r="E16" s="11"/>
      <c r="F16" s="11"/>
      <c r="G16" s="11" t="s">
        <v>181</v>
      </c>
      <c r="H16" s="11" t="s">
        <v>28</v>
      </c>
      <c r="I16" s="11"/>
      <c r="J16" s="11"/>
    </row>
    <row r="17" spans="1:10">
      <c r="A17" s="5" t="s">
        <v>196</v>
      </c>
      <c r="B17" s="5"/>
      <c r="C17" s="5"/>
      <c r="D17" s="5"/>
      <c r="E17" s="5"/>
      <c r="F17" s="5"/>
      <c r="G17" s="5" t="s">
        <v>181</v>
      </c>
      <c r="H17" s="5" t="s">
        <v>28</v>
      </c>
      <c r="I17" s="5"/>
      <c r="J17" s="5"/>
    </row>
    <row r="18" spans="1:10">
      <c r="A18" s="11" t="s">
        <v>197</v>
      </c>
      <c r="B18" s="11"/>
      <c r="C18" s="11"/>
      <c r="D18" s="11"/>
      <c r="E18" s="11"/>
      <c r="F18" s="11"/>
      <c r="G18" s="11" t="s">
        <v>181</v>
      </c>
      <c r="H18" s="11" t="s">
        <v>28</v>
      </c>
      <c r="I18" s="11"/>
      <c r="J18" s="11"/>
    </row>
    <row r="19" spans="1:10">
      <c r="A19" s="5" t="s">
        <v>198</v>
      </c>
      <c r="B19" s="5"/>
      <c r="C19" s="5"/>
      <c r="D19" s="5"/>
      <c r="E19" s="5"/>
      <c r="F19" s="5"/>
      <c r="G19" s="5" t="s">
        <v>181</v>
      </c>
      <c r="H19" s="5" t="s">
        <v>28</v>
      </c>
      <c r="I19" s="5"/>
      <c r="J19" s="5"/>
    </row>
    <row r="20" spans="1:10">
      <c r="A20" s="11" t="s">
        <v>199</v>
      </c>
      <c r="B20" s="11"/>
      <c r="C20" s="11"/>
      <c r="D20" s="11"/>
      <c r="E20" s="11"/>
      <c r="F20" s="11"/>
      <c r="G20" s="11" t="s">
        <v>181</v>
      </c>
      <c r="H20" s="11" t="s">
        <v>28</v>
      </c>
      <c r="I20" s="11"/>
      <c r="J20" s="11"/>
    </row>
    <row r="21" spans="1:10">
      <c r="A21" s="5" t="s">
        <v>200</v>
      </c>
      <c r="B21" s="5"/>
      <c r="C21" s="5"/>
      <c r="D21" s="5"/>
      <c r="E21" s="5"/>
      <c r="F21" s="5"/>
      <c r="G21" s="5" t="s">
        <v>181</v>
      </c>
      <c r="H21" s="5" t="s">
        <v>28</v>
      </c>
      <c r="I21" s="5"/>
      <c r="J21" s="5"/>
    </row>
    <row r="22" spans="1:10">
      <c r="A22" s="11" t="s">
        <v>201</v>
      </c>
      <c r="B22" s="11"/>
      <c r="C22" s="11"/>
      <c r="D22" s="11"/>
      <c r="E22" s="11"/>
      <c r="F22" s="11"/>
      <c r="G22" s="11" t="s">
        <v>181</v>
      </c>
      <c r="H22" s="11" t="s">
        <v>28</v>
      </c>
      <c r="I22" s="11"/>
      <c r="J22" s="11"/>
    </row>
    <row r="23" spans="1:10">
      <c r="A23" s="5" t="s">
        <v>202</v>
      </c>
      <c r="B23" s="5"/>
      <c r="C23" s="5"/>
      <c r="D23" s="5"/>
      <c r="E23" s="5"/>
      <c r="F23" s="5"/>
      <c r="G23" s="5" t="s">
        <v>181</v>
      </c>
      <c r="H23" s="5" t="s">
        <v>28</v>
      </c>
      <c r="I23" s="5"/>
      <c r="J23" s="5"/>
    </row>
    <row r="24" spans="1:10">
      <c r="A24" s="11" t="s">
        <v>203</v>
      </c>
      <c r="B24" s="11"/>
      <c r="C24" s="11"/>
      <c r="D24" s="11"/>
      <c r="E24" s="11"/>
      <c r="F24" s="11"/>
      <c r="G24" s="11" t="s">
        <v>181</v>
      </c>
      <c r="H24" s="11" t="s">
        <v>28</v>
      </c>
      <c r="I24" s="11"/>
      <c r="J24" s="11"/>
    </row>
    <row r="25" spans="1:10">
      <c r="A25" s="5" t="s">
        <v>204</v>
      </c>
      <c r="B25" s="5"/>
      <c r="C25" s="5"/>
      <c r="D25" s="5"/>
      <c r="E25" s="5"/>
      <c r="F25" s="5"/>
      <c r="G25" s="5" t="s">
        <v>181</v>
      </c>
      <c r="H25" s="5" t="s">
        <v>28</v>
      </c>
      <c r="I25" s="5"/>
      <c r="J25" s="5"/>
    </row>
    <row r="26" spans="1:10">
      <c r="A26" s="11" t="s">
        <v>205</v>
      </c>
      <c r="B26" s="11"/>
      <c r="C26" s="11"/>
      <c r="D26" s="11"/>
      <c r="E26" s="11"/>
      <c r="F26" s="11"/>
      <c r="G26" s="11" t="s">
        <v>181</v>
      </c>
      <c r="H26" s="11" t="s">
        <v>28</v>
      </c>
      <c r="I26" s="11"/>
      <c r="J26" s="11"/>
    </row>
    <row r="27" spans="1:10">
      <c r="A27" s="5" t="s">
        <v>206</v>
      </c>
      <c r="B27" s="5"/>
      <c r="C27" s="5"/>
      <c r="D27" s="5"/>
      <c r="E27" s="5"/>
      <c r="F27" s="5"/>
      <c r="G27" s="5" t="s">
        <v>181</v>
      </c>
      <c r="H27" s="5" t="s">
        <v>28</v>
      </c>
      <c r="I27" s="5"/>
      <c r="J27" s="5"/>
    </row>
    <row r="28" spans="1:10">
      <c r="A28" s="11" t="s">
        <v>207</v>
      </c>
      <c r="B28" s="11"/>
      <c r="C28" s="11"/>
      <c r="D28" s="11"/>
      <c r="E28" s="11"/>
      <c r="F28" s="11"/>
      <c r="G28" s="11" t="s">
        <v>181</v>
      </c>
      <c r="H28" s="11" t="s">
        <v>28</v>
      </c>
      <c r="I28" s="11"/>
      <c r="J28" s="11"/>
    </row>
    <row r="29" spans="1:10">
      <c r="A29" s="5" t="s">
        <v>208</v>
      </c>
      <c r="B29" s="5"/>
      <c r="C29" s="5"/>
      <c r="D29" s="5"/>
      <c r="E29" s="5"/>
      <c r="F29" s="5"/>
      <c r="G29" s="5" t="s">
        <v>181</v>
      </c>
      <c r="H29" s="5" t="s">
        <v>28</v>
      </c>
      <c r="I29" s="5"/>
      <c r="J29" s="5"/>
    </row>
    <row r="30" spans="1:10">
      <c r="A30" s="11" t="s">
        <v>209</v>
      </c>
      <c r="B30" s="11"/>
      <c r="C30" s="11"/>
      <c r="D30" s="11"/>
      <c r="E30" s="11"/>
      <c r="F30" s="11"/>
      <c r="G30" s="11" t="s">
        <v>181</v>
      </c>
      <c r="H30" s="11" t="s">
        <v>28</v>
      </c>
      <c r="I30" s="11"/>
      <c r="J30" s="11"/>
    </row>
    <row r="31" spans="1:10">
      <c r="A31" s="5" t="s">
        <v>210</v>
      </c>
      <c r="B31" s="5"/>
      <c r="C31" s="5"/>
      <c r="D31" s="5"/>
      <c r="E31" s="5"/>
      <c r="F31" s="5"/>
      <c r="G31" s="5" t="s">
        <v>181</v>
      </c>
      <c r="H31" s="5" t="s">
        <v>28</v>
      </c>
      <c r="I31" s="5"/>
      <c r="J31" s="5"/>
    </row>
    <row r="32" spans="1:10">
      <c r="A32" s="11" t="s">
        <v>211</v>
      </c>
      <c r="B32" s="11"/>
      <c r="C32" s="11"/>
      <c r="D32" s="11"/>
      <c r="E32" s="11"/>
      <c r="F32" s="11"/>
      <c r="G32" s="11" t="s">
        <v>181</v>
      </c>
      <c r="H32" s="11" t="s">
        <v>28</v>
      </c>
      <c r="I32" s="11"/>
      <c r="J32" s="11"/>
    </row>
    <row r="33" spans="1:10">
      <c r="A33" s="5" t="s">
        <v>212</v>
      </c>
      <c r="B33" s="5"/>
      <c r="C33" s="5"/>
      <c r="D33" s="5"/>
      <c r="E33" s="5"/>
      <c r="F33" s="5"/>
      <c r="G33" s="5" t="s">
        <v>181</v>
      </c>
      <c r="H33" s="5" t="s">
        <v>28</v>
      </c>
      <c r="I33" s="5"/>
      <c r="J33" s="5"/>
    </row>
    <row r="34" spans="1:10">
      <c r="A34" s="11" t="s">
        <v>213</v>
      </c>
      <c r="B34" s="11"/>
      <c r="C34" s="11"/>
      <c r="D34" s="11"/>
      <c r="E34" s="11"/>
      <c r="F34" s="11"/>
      <c r="G34" s="11" t="s">
        <v>181</v>
      </c>
      <c r="H34" s="11" t="s">
        <v>28</v>
      </c>
      <c r="I34" s="11"/>
      <c r="J34" s="11"/>
    </row>
  </sheetData>
  <mergeCells count="2">
    <mergeCell ref="A1:J1"/>
    <mergeCell ref="A2:J2"/>
  </mergeCells>
  <dataValidations count="2">
    <dataValidation type="list" allowBlank="1" sqref="H5:H1000" xr:uid="{00000000-0002-0000-0F00-000000000000}">
      <formula1>"Not Started,In Progress,At Risk,Blocked,Complete,Deferred"</formula1>
    </dataValidation>
    <dataValidation type="list" allowBlank="1" sqref="F5:F1000" xr:uid="{00000000-0002-0000-0F00-000001000000}">
      <formula1>"MJ,Jenny,Scientific Committee,AANEM / Tracy,AANEM / Shelly,AVFX,Hotel / F&amp;B,MGFA MarComms,Presenters,Reviewers,MGFA Staff,TBD"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8f6bad-2341-4496-a895-4e14abd5cde9">
      <Terms xmlns="http://schemas.microsoft.com/office/infopath/2007/PartnerControls"/>
    </lcf76f155ced4ddcb4097134ff3c332f>
    <TaxCatchAll xmlns="43f55de6-c3e0-4d6a-b576-8fc01077874d" xsi:nil="true"/>
    <Description xmlns="8f8f6bad-2341-4496-a895-4e14abd5cd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EE5FD064E054EA3BFC4E1CEC92128" ma:contentTypeVersion="20" ma:contentTypeDescription="Create a new document." ma:contentTypeScope="" ma:versionID="f661b615a7cfb6d2754ba1cbf38b2ece">
  <xsd:schema xmlns:xsd="http://www.w3.org/2001/XMLSchema" xmlns:xs="http://www.w3.org/2001/XMLSchema" xmlns:p="http://schemas.microsoft.com/office/2006/metadata/properties" xmlns:ns2="8f8f6bad-2341-4496-a895-4e14abd5cde9" xmlns:ns3="43f55de6-c3e0-4d6a-b576-8fc01077874d" targetNamespace="http://schemas.microsoft.com/office/2006/metadata/properties" ma:root="true" ma:fieldsID="9676a105d94276b1f86f673e29b359a3" ns2:_="" ns3:_="">
    <xsd:import namespace="8f8f6bad-2341-4496-a895-4e14abd5cde9"/>
    <xsd:import namespace="43f55de6-c3e0-4d6a-b576-8fc0107787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escriptio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f6bad-2341-4496-a895-4e14abd5cd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escription" ma:index="17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0157b8-4b1b-4baf-80c4-9430219423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55de6-c3e0-4d6a-b576-8fc01077874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9eb6c14-9170-4732-ae9d-2d5d02418d38}" ma:internalName="TaxCatchAll" ma:showField="CatchAllData" ma:web="43f55de6-c3e0-4d6a-b576-8fc0107787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1E7437-1172-4072-94AE-37BF324698C4}"/>
</file>

<file path=customXml/itemProps2.xml><?xml version="1.0" encoding="utf-8"?>
<ds:datastoreItem xmlns:ds="http://schemas.openxmlformats.org/officeDocument/2006/customXml" ds:itemID="{ADEE3483-5C38-44BB-95D8-E4379F73C1F1}"/>
</file>

<file path=customXml/itemProps3.xml><?xml version="1.0" encoding="utf-8"?>
<ds:datastoreItem xmlns:ds="http://schemas.openxmlformats.org/officeDocument/2006/customXml" ds:itemID="{5C71C087-E1EB-4EA9-84C9-FCA2355097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Slater</dc:creator>
  <cp:keywords/>
  <dc:description/>
  <cp:lastModifiedBy/>
  <cp:revision/>
  <dcterms:created xsi:type="dcterms:W3CDTF">2026-05-27T16:03:14Z</dcterms:created>
  <dcterms:modified xsi:type="dcterms:W3CDTF">2026-08-31T15:26:40Z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0x0101007F4EE5FD064E054EA3BFC4E1CEC92128</vt:lpwstr>
  </property>
</Properties>
</file>